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0d648b1085347c/"/>
    </mc:Choice>
  </mc:AlternateContent>
  <xr:revisionPtr revIDLastSave="0" documentId="8_{4807A0D2-3E99-4D66-87C9-33128346771D}" xr6:coauthVersionLast="47" xr6:coauthVersionMax="47" xr10:uidLastSave="{00000000-0000-0000-0000-000000000000}"/>
  <bookViews>
    <workbookView xWindow="-98" yWindow="-98" windowWidth="20715" windowHeight="13155" xr2:uid="{FB511ADB-ED1A-44FE-95DA-994472FB8AE6}"/>
  </bookViews>
  <sheets>
    <sheet name="Voortraject techni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B64" i="1"/>
  <c r="I67" i="1"/>
  <c r="J63" i="1"/>
  <c r="J62" i="1"/>
  <c r="J64" i="1"/>
  <c r="J65" i="1"/>
  <c r="I65" i="1"/>
  <c r="I64" i="1"/>
  <c r="I60" i="1"/>
  <c r="I50" i="1"/>
  <c r="I56" i="1"/>
  <c r="I49" i="1"/>
  <c r="I55" i="1"/>
  <c r="I57" i="1"/>
  <c r="I51" i="1"/>
  <c r="I45" i="1"/>
  <c r="I54" i="1"/>
  <c r="I53" i="1"/>
  <c r="I52" i="1"/>
  <c r="I48" i="1"/>
  <c r="I47" i="1"/>
  <c r="I46" i="1"/>
  <c r="I58" i="1" l="1"/>
  <c r="I59" i="1" s="1"/>
  <c r="I61" i="1" s="1"/>
  <c r="I63" i="1" s="1"/>
  <c r="I62" i="1"/>
</calcChain>
</file>

<file path=xl/sharedStrings.xml><?xml version="1.0" encoding="utf-8"?>
<sst xmlns="http://schemas.openxmlformats.org/spreadsheetml/2006/main" count="201" uniqueCount="89">
  <si>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</si>
  <si>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</si>
  <si>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</si>
  <si>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</si>
  <si>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</si>
  <si>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</si>
  <si>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</si>
  <si>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</si>
  <si>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</si>
  <si>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</si>
  <si>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</si>
  <si>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</si>
  <si>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</si>
  <si>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Dinsdag</t>
  </si>
  <si>
    <t>Woensdag</t>
  </si>
  <si>
    <t>Donderdag</t>
  </si>
  <si>
    <t>Vrijdag</t>
  </si>
  <si>
    <t>REGIO 1: INSTALLATIETECHNIEK</t>
  </si>
  <si>
    <t>REGIO 2: ENERGIETECHNIEK</t>
  </si>
  <si>
    <t>REGIO 3: BOUW</t>
  </si>
  <si>
    <t>REGIO 4: INDUSTRIE</t>
  </si>
  <si>
    <t>ORGANISATIE:</t>
  </si>
  <si>
    <t>8Vance, software &amp; Applicatie, Skillsbased Hiring</t>
  </si>
  <si>
    <t>Accountmanager bedrijven, learning Community</t>
  </si>
  <si>
    <t>Jobcoach, Werknemer-Werkgever</t>
  </si>
  <si>
    <t>Lectoraat-Onderzoeker</t>
  </si>
  <si>
    <t>GROEPSGROOTE: MINIMAAL 16 MAXIMAAL 24</t>
  </si>
  <si>
    <t>Tijdens meeloopstage maken studenten 1 opdracht per week, per vak, voor eigen portfolio</t>
  </si>
  <si>
    <t>SKILLS PROFIELEN</t>
  </si>
  <si>
    <t>Begroting:</t>
  </si>
  <si>
    <t>Wis- &amp; Natuurkunde 1</t>
  </si>
  <si>
    <t>Digitale vaardigheden (tools &amp; instrumenten)</t>
  </si>
  <si>
    <t>Wis- &amp; Natuurkunde 2</t>
  </si>
  <si>
    <t>Technologie (cluster, deepdive)</t>
  </si>
  <si>
    <t>Programmmanager to be an Engineer</t>
  </si>
  <si>
    <t>Inhoudsdeskundige</t>
  </si>
  <si>
    <t>Pedagoog</t>
  </si>
  <si>
    <t>Didacticus</t>
  </si>
  <si>
    <t>Meeloopstage 1 (bedrijf)</t>
  </si>
  <si>
    <t>Meeloopstage 2 (bedrijf)</t>
  </si>
  <si>
    <t>TOTAAL PER LOCATIE</t>
  </si>
  <si>
    <t>TOTAAL VOOR 4 LOCATIES</t>
  </si>
  <si>
    <t>TOTAAL AANTAL UREN (PER EDITIE)</t>
  </si>
  <si>
    <t>UURTARIEF 'COMMERCIEEL' = 125</t>
  </si>
  <si>
    <t>UURTARIEF 'INTERN' = 85</t>
  </si>
  <si>
    <t>LICENTIE 8VANCE, SKILLS, MATCHING (per kandidaat)</t>
  </si>
  <si>
    <t>SKILLSPASPOORT (CITIES OF LEARNING+SKILLSWALLET)</t>
  </si>
  <si>
    <t>Niveau NQF 4/5 instroom HBO</t>
  </si>
  <si>
    <t>Maandag</t>
  </si>
  <si>
    <t>Totaal aantal dagen/uren per deelnemer = 13x5x8=520uur</t>
  </si>
  <si>
    <t>Beloning 10EC vrijstelling op 'WERKEND LEREN, LEREND WERKEN 1'</t>
  </si>
  <si>
    <t>Intern is 145 ipv 285 = 18.850 euro</t>
  </si>
  <si>
    <t>Totaal aantal dagdelen = 13*5*2 =130 dagdelen a 285 = 37.500 euro</t>
  </si>
  <si>
    <t>Onboardingprogramma in de techniek</t>
  </si>
  <si>
    <t>Onderdompeling / DEEPDIVE</t>
  </si>
  <si>
    <t>Kennis Circulatie Centre (KCC-LTC, Stichting Platform-IO)</t>
  </si>
  <si>
    <t>Challenge 1.2.</t>
  </si>
  <si>
    <t>Challege 1.1.</t>
  </si>
  <si>
    <t>Challenge 1.3.</t>
  </si>
  <si>
    <t>Professionele vaardigheden 2 (workfit 1, maatwerk)</t>
  </si>
  <si>
    <t>Professionele vaardigheden 1 (workfit, maatwerk)</t>
  </si>
  <si>
    <t>Methodisch Innoveren (gemeenschappelijke taal)</t>
  </si>
  <si>
    <t>Methodisch Innoveren</t>
  </si>
  <si>
    <t>Professionele Vaardigheden 1</t>
  </si>
  <si>
    <t>Professionele Vaardigheden 2</t>
  </si>
  <si>
    <t>Tussengesprek</t>
  </si>
  <si>
    <t>CHALLENGE 1.3., Bootcamp Bedrijf fase 3</t>
  </si>
  <si>
    <t>CHALLENGE  1.2. Bootcamp, Project, Challengebedrijven, Fase 2</t>
  </si>
  <si>
    <t>CHALLENGE  1.1., Bootcap, Project, Challenge bedrijf, Fase 1</t>
  </si>
  <si>
    <t>Persoonlijke- &amp; Teamontwikkeling (POAP)</t>
  </si>
  <si>
    <t>MATCH-Bedrijven, Cerfificeren, FEEST</t>
  </si>
  <si>
    <t>Portfolio- Evaluatiegesprekken</t>
  </si>
  <si>
    <t>Portfoliogesprek, Tussenevaluatie</t>
  </si>
  <si>
    <t>Wis- en Natuurkunde 1</t>
  </si>
  <si>
    <t>Marktorientatie (trends en ontwikkeling, bedrijven)</t>
  </si>
  <si>
    <t>Meeloopstage</t>
  </si>
  <si>
    <t>Digitale Vaardigheden (Tools &amp; Instrumenten</t>
  </si>
  <si>
    <t>Wis- en Natuurkunde 2</t>
  </si>
  <si>
    <t>Introductie Technologie (gerelateerd aan cluster)</t>
  </si>
  <si>
    <t>Marktorientatie (T&amp;O, bedrijven)</t>
  </si>
  <si>
    <t>Programma, Coordinatie, Onderzoek &amp; Communicatie (25%)</t>
  </si>
  <si>
    <t>4 REGIO'S, START FEBRUARI 24 en SEPTEMBER 24, 125-200 zij-instromers</t>
  </si>
  <si>
    <t>Voor 2024</t>
  </si>
  <si>
    <t>Nietbekostigd</t>
  </si>
  <si>
    <t>Bekostigd</t>
  </si>
  <si>
    <t>Alle bedragen zijn exclusief reis- verblijf, materiaalkosten en 21% BTW</t>
  </si>
  <si>
    <t>PLUS 3 MAANDEN LOON PER DEELNEMER a 2500 EURO PER MAAND</t>
  </si>
  <si>
    <t>Totaal</t>
  </si>
  <si>
    <t>Per 'leerling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</si>
</sst>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6" fillId="0" borderId="0" xfId="0" applyFont="1"/>
    <xf numFmtId="164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F7005-BED0-4EB8-87D9-B213C2054CA2}">
  <dimension ref="A1:N68"/>
  <sheetViews>
    <sheetView tabSelected="1" topLeftCell="A38" workbookViewId="0">
      <selection activeCell="D50" sqref="D50"/>
    </sheetView>
  </sheetViews>
  <sheetFormatPr defaultRowHeight="14.25" x14ac:dyDescent="0.45"/>
  <cols>
    <col min="1" max="1" width="14.19921875" bestFit="1" customWidth="1"/>
    <col min="2" max="2" width="55.86328125" bestFit="1" customWidth="1"/>
    <col min="3" max="3" width="10.06640625" bestFit="1" customWidth="1"/>
    <col min="4" max="4" width="8.6640625" bestFit="1" customWidth="1"/>
    <col min="5" max="5" width="20.9296875" bestFit="1" customWidth="1"/>
    <col min="6" max="7" width="8.6640625" bestFit="1" customWidth="1"/>
    <col min="8" max="8" width="80.86328125" bestFit="1" customWidth="1"/>
    <col min="9" max="9" width="14.53125" bestFit="1" customWidth="1"/>
    <col min="10" max="10" width="39.59765625" bestFit="1" customWidth="1"/>
    <col min="11" max="11" width="12.796875" customWidth="1"/>
    <col min="12" max="12" width="12.73046875" customWidth="1"/>
    <col min="13" max="13" width="13.265625" customWidth="1"/>
    <col min="14" max="14" width="33.53125" bestFit="1" customWidth="1"/>
  </cols>
  <sheetData>
    <row r="1" spans="1:14" ht="23.25" x14ac:dyDescent="0.7">
      <c r="A1" s="11" t="s">
        <v>17</v>
      </c>
    </row>
    <row r="3" spans="1:14" s="9" customFormat="1" ht="18" x14ac:dyDescent="0.55000000000000004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</row>
    <row r="4" spans="1:14" ht="21" x14ac:dyDescent="0.65">
      <c r="A4" s="8" t="s">
        <v>48</v>
      </c>
      <c r="B4" s="1" t="s">
        <v>68</v>
      </c>
      <c r="C4" s="2"/>
      <c r="D4" s="2" t="s">
        <v>62</v>
      </c>
      <c r="E4" s="2"/>
      <c r="F4" s="2"/>
      <c r="G4" s="2"/>
      <c r="H4" s="1" t="s">
        <v>67</v>
      </c>
      <c r="I4" s="2"/>
      <c r="J4" s="2" t="s">
        <v>76</v>
      </c>
      <c r="K4" s="2"/>
      <c r="L4" s="2"/>
      <c r="M4" s="2"/>
      <c r="N4" s="1" t="s">
        <v>66</v>
      </c>
    </row>
    <row r="5" spans="1:14" ht="21" x14ac:dyDescent="0.65">
      <c r="A5" s="8" t="s">
        <v>13</v>
      </c>
      <c r="B5" s="1"/>
      <c r="C5" s="3"/>
      <c r="D5" s="3" t="s">
        <v>73</v>
      </c>
      <c r="E5" s="3"/>
      <c r="F5" s="3"/>
      <c r="G5" s="3"/>
      <c r="H5" s="1"/>
      <c r="I5" s="3"/>
      <c r="J5" s="3" t="s">
        <v>77</v>
      </c>
      <c r="K5" s="3"/>
      <c r="L5" s="3"/>
      <c r="M5" s="3"/>
      <c r="N5" s="1"/>
    </row>
    <row r="6" spans="1:14" ht="21" x14ac:dyDescent="0.65">
      <c r="A6" s="8" t="s">
        <v>14</v>
      </c>
      <c r="B6" s="1"/>
      <c r="C6" s="4"/>
      <c r="D6" s="4" t="s">
        <v>74</v>
      </c>
      <c r="E6" s="4"/>
      <c r="F6" s="4"/>
      <c r="G6" s="4"/>
      <c r="H6" s="1"/>
      <c r="I6" s="4"/>
      <c r="J6" s="4" t="s">
        <v>78</v>
      </c>
      <c r="K6" s="4"/>
      <c r="L6" s="4"/>
      <c r="M6" s="4"/>
      <c r="N6" s="1"/>
    </row>
    <row r="7" spans="1:14" ht="21" x14ac:dyDescent="0.65">
      <c r="A7" s="8" t="s">
        <v>15</v>
      </c>
      <c r="B7" s="5" t="s">
        <v>28</v>
      </c>
      <c r="C7" s="5"/>
      <c r="D7" s="5" t="s">
        <v>75</v>
      </c>
      <c r="E7" s="5"/>
      <c r="F7" s="5"/>
      <c r="G7" s="5"/>
      <c r="H7" s="5" t="s">
        <v>72</v>
      </c>
      <c r="I7" s="5"/>
      <c r="J7" s="5" t="s">
        <v>75</v>
      </c>
      <c r="K7" s="5"/>
      <c r="L7" s="5"/>
      <c r="M7" s="5"/>
      <c r="N7" s="5" t="s">
        <v>71</v>
      </c>
    </row>
    <row r="8" spans="1:14" ht="21" x14ac:dyDescent="0.65">
      <c r="A8" s="8" t="s">
        <v>16</v>
      </c>
      <c r="B8" s="6" t="s">
        <v>69</v>
      </c>
      <c r="C8" s="6"/>
      <c r="D8" s="6" t="s">
        <v>63</v>
      </c>
      <c r="E8" s="6"/>
      <c r="F8" s="6"/>
      <c r="G8" s="6"/>
      <c r="H8" s="6" t="s">
        <v>65</v>
      </c>
      <c r="I8" s="6"/>
      <c r="J8" s="6" t="s">
        <v>64</v>
      </c>
      <c r="K8" s="6"/>
      <c r="L8" s="6"/>
      <c r="M8" s="6"/>
      <c r="N8" s="6" t="s">
        <v>70</v>
      </c>
    </row>
    <row r="11" spans="1:14" ht="23.25" x14ac:dyDescent="0.7">
      <c r="A11" s="11" t="s">
        <v>18</v>
      </c>
    </row>
    <row r="13" spans="1:14" s="9" customFormat="1" ht="18" x14ac:dyDescent="0.55000000000000004">
      <c r="B13" s="10" t="s">
        <v>0</v>
      </c>
      <c r="C13" s="10" t="s">
        <v>1</v>
      </c>
      <c r="D13" s="10" t="s">
        <v>2</v>
      </c>
      <c r="E13" s="10" t="s">
        <v>3</v>
      </c>
      <c r="F13" s="10" t="s">
        <v>4</v>
      </c>
      <c r="G13" s="10" t="s">
        <v>5</v>
      </c>
      <c r="H13" s="10" t="s">
        <v>6</v>
      </c>
      <c r="I13" s="10" t="s">
        <v>7</v>
      </c>
      <c r="J13" s="10" t="s">
        <v>8</v>
      </c>
      <c r="K13" s="10" t="s">
        <v>9</v>
      </c>
      <c r="L13" s="10" t="s">
        <v>10</v>
      </c>
      <c r="M13" s="10" t="s">
        <v>11</v>
      </c>
      <c r="N13" s="10" t="s">
        <v>12</v>
      </c>
    </row>
    <row r="14" spans="1:14" ht="21" x14ac:dyDescent="0.65">
      <c r="A14" s="8" t="s">
        <v>48</v>
      </c>
      <c r="B14" s="1" t="s">
        <v>68</v>
      </c>
      <c r="C14" s="2"/>
      <c r="D14" s="2" t="s">
        <v>62</v>
      </c>
      <c r="E14" s="2"/>
      <c r="F14" s="2"/>
      <c r="G14" s="2"/>
      <c r="H14" s="1" t="s">
        <v>67</v>
      </c>
      <c r="I14" s="2"/>
      <c r="J14" s="2" t="s">
        <v>76</v>
      </c>
      <c r="K14" s="2"/>
      <c r="L14" s="2"/>
      <c r="M14" s="2"/>
      <c r="N14" s="1" t="s">
        <v>66</v>
      </c>
    </row>
    <row r="15" spans="1:14" ht="21" x14ac:dyDescent="0.65">
      <c r="A15" s="8" t="s">
        <v>13</v>
      </c>
      <c r="B15" s="1"/>
      <c r="C15" s="3"/>
      <c r="D15" s="3" t="s">
        <v>73</v>
      </c>
      <c r="E15" s="3"/>
      <c r="F15" s="3"/>
      <c r="G15" s="3"/>
      <c r="H15" s="1"/>
      <c r="I15" s="3"/>
      <c r="J15" s="3" t="s">
        <v>77</v>
      </c>
      <c r="K15" s="3"/>
      <c r="L15" s="3"/>
      <c r="M15" s="3"/>
      <c r="N15" s="1"/>
    </row>
    <row r="16" spans="1:14" ht="21" x14ac:dyDescent="0.65">
      <c r="A16" s="8" t="s">
        <v>14</v>
      </c>
      <c r="B16" s="1"/>
      <c r="C16" s="4"/>
      <c r="D16" s="4" t="s">
        <v>74</v>
      </c>
      <c r="E16" s="4"/>
      <c r="F16" s="4"/>
      <c r="G16" s="4"/>
      <c r="H16" s="1"/>
      <c r="I16" s="4"/>
      <c r="J16" s="4" t="s">
        <v>78</v>
      </c>
      <c r="K16" s="4"/>
      <c r="L16" s="4"/>
      <c r="M16" s="4"/>
      <c r="N16" s="1"/>
    </row>
    <row r="17" spans="1:14" ht="21" x14ac:dyDescent="0.65">
      <c r="A17" s="8" t="s">
        <v>15</v>
      </c>
      <c r="B17" s="5" t="s">
        <v>28</v>
      </c>
      <c r="C17" s="5"/>
      <c r="D17" s="5" t="s">
        <v>75</v>
      </c>
      <c r="E17" s="5"/>
      <c r="F17" s="5"/>
      <c r="G17" s="5"/>
      <c r="H17" s="5" t="s">
        <v>72</v>
      </c>
      <c r="I17" s="5"/>
      <c r="J17" s="5" t="s">
        <v>75</v>
      </c>
      <c r="K17" s="5"/>
      <c r="L17" s="5"/>
      <c r="M17" s="5"/>
      <c r="N17" s="5" t="s">
        <v>71</v>
      </c>
    </row>
    <row r="18" spans="1:14" ht="21" x14ac:dyDescent="0.65">
      <c r="A18" s="8" t="s">
        <v>16</v>
      </c>
      <c r="B18" s="6" t="s">
        <v>69</v>
      </c>
      <c r="C18" s="6"/>
      <c r="D18" s="6" t="s">
        <v>63</v>
      </c>
      <c r="E18" s="6"/>
      <c r="F18" s="6"/>
      <c r="G18" s="6"/>
      <c r="H18" s="6" t="s">
        <v>65</v>
      </c>
      <c r="I18" s="6"/>
      <c r="J18" s="6" t="s">
        <v>64</v>
      </c>
      <c r="K18" s="6"/>
      <c r="L18" s="6"/>
      <c r="M18" s="6"/>
      <c r="N18" s="6" t="s">
        <v>70</v>
      </c>
    </row>
    <row r="21" spans="1:14" ht="23.25" x14ac:dyDescent="0.7">
      <c r="A21" s="11" t="s">
        <v>19</v>
      </c>
    </row>
    <row r="23" spans="1:14" s="9" customFormat="1" ht="18" x14ac:dyDescent="0.55000000000000004">
      <c r="B23" s="10" t="s">
        <v>0</v>
      </c>
      <c r="C23" s="10" t="s">
        <v>1</v>
      </c>
      <c r="D23" s="10" t="s">
        <v>2</v>
      </c>
      <c r="E23" s="10" t="s">
        <v>3</v>
      </c>
      <c r="F23" s="10" t="s">
        <v>4</v>
      </c>
      <c r="G23" s="10" t="s">
        <v>5</v>
      </c>
      <c r="H23" s="10" t="s">
        <v>6</v>
      </c>
      <c r="I23" s="10" t="s">
        <v>7</v>
      </c>
      <c r="J23" s="10" t="s">
        <v>8</v>
      </c>
      <c r="K23" s="10" t="s">
        <v>9</v>
      </c>
      <c r="L23" s="10" t="s">
        <v>10</v>
      </c>
      <c r="M23" s="10" t="s">
        <v>11</v>
      </c>
      <c r="N23" s="10" t="s">
        <v>12</v>
      </c>
    </row>
    <row r="24" spans="1:14" ht="21" x14ac:dyDescent="0.65">
      <c r="A24" s="8" t="s">
        <v>48</v>
      </c>
      <c r="B24" s="1" t="s">
        <v>68</v>
      </c>
      <c r="C24" s="2"/>
      <c r="D24" s="2" t="s">
        <v>62</v>
      </c>
      <c r="E24" s="2"/>
      <c r="F24" s="2"/>
      <c r="G24" s="2"/>
      <c r="H24" s="1" t="s">
        <v>67</v>
      </c>
      <c r="I24" s="2"/>
      <c r="J24" s="2" t="s">
        <v>76</v>
      </c>
      <c r="K24" s="2"/>
      <c r="L24" s="2"/>
      <c r="M24" s="2"/>
      <c r="N24" s="1" t="s">
        <v>66</v>
      </c>
    </row>
    <row r="25" spans="1:14" ht="21" x14ac:dyDescent="0.65">
      <c r="A25" s="8" t="s">
        <v>13</v>
      </c>
      <c r="B25" s="1"/>
      <c r="C25" s="3"/>
      <c r="D25" s="3" t="s">
        <v>73</v>
      </c>
      <c r="E25" s="3"/>
      <c r="F25" s="3"/>
      <c r="G25" s="3"/>
      <c r="H25" s="1"/>
      <c r="I25" s="3"/>
      <c r="J25" s="3" t="s">
        <v>77</v>
      </c>
      <c r="K25" s="3"/>
      <c r="L25" s="3"/>
      <c r="M25" s="3"/>
      <c r="N25" s="1"/>
    </row>
    <row r="26" spans="1:14" ht="21" x14ac:dyDescent="0.65">
      <c r="A26" s="8" t="s">
        <v>14</v>
      </c>
      <c r="B26" s="1"/>
      <c r="C26" s="4"/>
      <c r="D26" s="4" t="s">
        <v>74</v>
      </c>
      <c r="E26" s="4"/>
      <c r="F26" s="4"/>
      <c r="G26" s="4"/>
      <c r="H26" s="1"/>
      <c r="I26" s="4"/>
      <c r="J26" s="4" t="s">
        <v>78</v>
      </c>
      <c r="K26" s="4"/>
      <c r="L26" s="4"/>
      <c r="M26" s="4"/>
      <c r="N26" s="1"/>
    </row>
    <row r="27" spans="1:14" ht="21" x14ac:dyDescent="0.65">
      <c r="A27" s="8" t="s">
        <v>15</v>
      </c>
      <c r="B27" s="5" t="s">
        <v>28</v>
      </c>
      <c r="C27" s="5"/>
      <c r="D27" s="5" t="s">
        <v>75</v>
      </c>
      <c r="E27" s="5"/>
      <c r="F27" s="5"/>
      <c r="G27" s="5"/>
      <c r="H27" s="5" t="s">
        <v>72</v>
      </c>
      <c r="I27" s="5"/>
      <c r="J27" s="5" t="s">
        <v>75</v>
      </c>
      <c r="K27" s="5"/>
      <c r="L27" s="5"/>
      <c r="M27" s="5"/>
      <c r="N27" s="5" t="s">
        <v>71</v>
      </c>
    </row>
    <row r="28" spans="1:14" ht="21" x14ac:dyDescent="0.65">
      <c r="A28" s="8" t="s">
        <v>16</v>
      </c>
      <c r="B28" s="6" t="s">
        <v>69</v>
      </c>
      <c r="C28" s="6"/>
      <c r="D28" s="6" t="s">
        <v>63</v>
      </c>
      <c r="E28" s="6"/>
      <c r="F28" s="6"/>
      <c r="G28" s="6"/>
      <c r="H28" s="6" t="s">
        <v>65</v>
      </c>
      <c r="I28" s="6"/>
      <c r="J28" s="6" t="s">
        <v>64</v>
      </c>
      <c r="K28" s="6"/>
      <c r="L28" s="6"/>
      <c r="M28" s="6"/>
      <c r="N28" s="6" t="s">
        <v>70</v>
      </c>
    </row>
    <row r="31" spans="1:14" ht="23.25" x14ac:dyDescent="0.7">
      <c r="A31" s="11" t="s">
        <v>20</v>
      </c>
    </row>
    <row r="33" spans="1:14" s="9" customFormat="1" ht="18" x14ac:dyDescent="0.55000000000000004">
      <c r="B33" s="10" t="s">
        <v>0</v>
      </c>
      <c r="C33" s="10" t="s">
        <v>1</v>
      </c>
      <c r="D33" s="10" t="s">
        <v>2</v>
      </c>
      <c r="E33" s="10" t="s">
        <v>3</v>
      </c>
      <c r="F33" s="10" t="s">
        <v>4</v>
      </c>
      <c r="G33" s="10" t="s">
        <v>5</v>
      </c>
      <c r="H33" s="10" t="s">
        <v>6</v>
      </c>
      <c r="I33" s="10" t="s">
        <v>7</v>
      </c>
      <c r="J33" s="10" t="s">
        <v>8</v>
      </c>
      <c r="K33" s="10" t="s">
        <v>9</v>
      </c>
      <c r="L33" s="10" t="s">
        <v>10</v>
      </c>
      <c r="M33" s="10" t="s">
        <v>11</v>
      </c>
      <c r="N33" s="10" t="s">
        <v>12</v>
      </c>
    </row>
    <row r="34" spans="1:14" ht="21" x14ac:dyDescent="0.65">
      <c r="A34" s="8" t="s">
        <v>48</v>
      </c>
      <c r="B34" s="1" t="s">
        <v>68</v>
      </c>
      <c r="C34" s="2"/>
      <c r="D34" s="2" t="s">
        <v>62</v>
      </c>
      <c r="E34" s="2"/>
      <c r="F34" s="2"/>
      <c r="G34" s="2"/>
      <c r="H34" s="1" t="s">
        <v>67</v>
      </c>
      <c r="I34" s="2"/>
      <c r="J34" s="2" t="s">
        <v>76</v>
      </c>
      <c r="K34" s="2"/>
      <c r="L34" s="2"/>
      <c r="M34" s="2"/>
      <c r="N34" s="1" t="s">
        <v>66</v>
      </c>
    </row>
    <row r="35" spans="1:14" ht="21" x14ac:dyDescent="0.65">
      <c r="A35" s="8" t="s">
        <v>13</v>
      </c>
      <c r="B35" s="1"/>
      <c r="C35" s="3"/>
      <c r="D35" s="3" t="s">
        <v>73</v>
      </c>
      <c r="E35" s="3"/>
      <c r="F35" s="3"/>
      <c r="G35" s="3"/>
      <c r="H35" s="1"/>
      <c r="I35" s="3"/>
      <c r="J35" s="3" t="s">
        <v>77</v>
      </c>
      <c r="K35" s="3"/>
      <c r="L35" s="3"/>
      <c r="M35" s="3"/>
      <c r="N35" s="1"/>
    </row>
    <row r="36" spans="1:14" ht="21" x14ac:dyDescent="0.65">
      <c r="A36" s="8" t="s">
        <v>14</v>
      </c>
      <c r="B36" s="1"/>
      <c r="C36" s="4"/>
      <c r="D36" s="4" t="s">
        <v>74</v>
      </c>
      <c r="E36" s="4"/>
      <c r="F36" s="4"/>
      <c r="G36" s="4"/>
      <c r="H36" s="1"/>
      <c r="I36" s="4"/>
      <c r="J36" s="4" t="s">
        <v>78</v>
      </c>
      <c r="K36" s="4"/>
      <c r="L36" s="4"/>
      <c r="M36" s="4"/>
      <c r="N36" s="1"/>
    </row>
    <row r="37" spans="1:14" ht="21" x14ac:dyDescent="0.65">
      <c r="A37" s="8" t="s">
        <v>15</v>
      </c>
      <c r="B37" s="5" t="s">
        <v>28</v>
      </c>
      <c r="C37" s="5"/>
      <c r="D37" s="5" t="s">
        <v>75</v>
      </c>
      <c r="E37" s="5"/>
      <c r="F37" s="5"/>
      <c r="G37" s="5"/>
      <c r="H37" s="5" t="s">
        <v>72</v>
      </c>
      <c r="I37" s="5"/>
      <c r="J37" s="5" t="s">
        <v>75</v>
      </c>
      <c r="K37" s="5"/>
      <c r="L37" s="5"/>
      <c r="M37" s="5"/>
      <c r="N37" s="5" t="s">
        <v>71</v>
      </c>
    </row>
    <row r="38" spans="1:14" ht="21" x14ac:dyDescent="0.65">
      <c r="A38" s="8" t="s">
        <v>16</v>
      </c>
      <c r="B38" s="6" t="s">
        <v>69</v>
      </c>
      <c r="C38" s="6"/>
      <c r="D38" s="6" t="s">
        <v>63</v>
      </c>
      <c r="E38" s="6"/>
      <c r="F38" s="6"/>
      <c r="G38" s="6"/>
      <c r="H38" s="6" t="s">
        <v>65</v>
      </c>
      <c r="I38" s="6"/>
      <c r="J38" s="6" t="s">
        <v>64</v>
      </c>
      <c r="K38" s="6"/>
      <c r="L38" s="6"/>
      <c r="M38" s="6"/>
      <c r="N38" s="6" t="s">
        <v>70</v>
      </c>
    </row>
    <row r="41" spans="1:14" ht="21" x14ac:dyDescent="0.65">
      <c r="A41" s="8" t="s">
        <v>21</v>
      </c>
      <c r="H41" s="7" t="s">
        <v>26</v>
      </c>
    </row>
    <row r="42" spans="1:14" s="12" customFormat="1" ht="15.75" x14ac:dyDescent="0.5">
      <c r="A42" s="12" t="s">
        <v>34</v>
      </c>
      <c r="H42" s="12" t="s">
        <v>27</v>
      </c>
    </row>
    <row r="43" spans="1:14" s="12" customFormat="1" ht="15.75" x14ac:dyDescent="0.5">
      <c r="A43" s="12" t="s">
        <v>22</v>
      </c>
    </row>
    <row r="44" spans="1:14" s="12" customFormat="1" ht="15.75" x14ac:dyDescent="0.5">
      <c r="A44" s="12" t="s">
        <v>23</v>
      </c>
      <c r="H44" s="12" t="s">
        <v>29</v>
      </c>
    </row>
    <row r="45" spans="1:14" s="12" customFormat="1" ht="15.75" x14ac:dyDescent="0.5">
      <c r="A45" s="12" t="s">
        <v>24</v>
      </c>
      <c r="H45" s="12" t="s">
        <v>57</v>
      </c>
      <c r="I45" s="12">
        <f>3*5*10</f>
        <v>150</v>
      </c>
    </row>
    <row r="46" spans="1:14" s="12" customFormat="1" ht="15.75" x14ac:dyDescent="0.5">
      <c r="A46" s="12" t="s">
        <v>25</v>
      </c>
      <c r="H46" s="12" t="s">
        <v>61</v>
      </c>
      <c r="I46" s="12">
        <f>5*2*10</f>
        <v>100</v>
      </c>
    </row>
    <row r="47" spans="1:14" ht="15.75" x14ac:dyDescent="0.5">
      <c r="A47" s="12" t="s">
        <v>35</v>
      </c>
      <c r="H47" s="12" t="s">
        <v>30</v>
      </c>
      <c r="I47">
        <f>5*2*10</f>
        <v>100</v>
      </c>
    </row>
    <row r="48" spans="1:14" ht="15.75" x14ac:dyDescent="0.5">
      <c r="A48" s="12" t="s">
        <v>36</v>
      </c>
      <c r="H48" s="12" t="s">
        <v>79</v>
      </c>
      <c r="I48">
        <f>5*2*10</f>
        <v>100</v>
      </c>
    </row>
    <row r="49" spans="1:11" ht="15.75" x14ac:dyDescent="0.5">
      <c r="A49" s="12" t="s">
        <v>37</v>
      </c>
      <c r="H49" s="12" t="s">
        <v>38</v>
      </c>
      <c r="I49">
        <f>6*2*10</f>
        <v>120</v>
      </c>
    </row>
    <row r="50" spans="1:11" ht="15.75" x14ac:dyDescent="0.5">
      <c r="A50" s="12" t="s">
        <v>47</v>
      </c>
      <c r="H50" s="12" t="s">
        <v>60</v>
      </c>
      <c r="I50">
        <f>6*3*10</f>
        <v>180</v>
      </c>
    </row>
    <row r="51" spans="1:11" ht="15.75" x14ac:dyDescent="0.5">
      <c r="A51" s="12" t="s">
        <v>53</v>
      </c>
      <c r="H51" s="12" t="s">
        <v>56</v>
      </c>
      <c r="I51">
        <f>3*5*10</f>
        <v>150</v>
      </c>
    </row>
    <row r="52" spans="1:11" ht="15.75" x14ac:dyDescent="0.5">
      <c r="A52" s="12" t="s">
        <v>54</v>
      </c>
      <c r="H52" s="12" t="s">
        <v>31</v>
      </c>
      <c r="I52">
        <f>5*2*10</f>
        <v>100</v>
      </c>
    </row>
    <row r="53" spans="1:11" ht="15.75" x14ac:dyDescent="0.5">
      <c r="A53" s="12" t="s">
        <v>49</v>
      </c>
      <c r="H53" s="12" t="s">
        <v>32</v>
      </c>
      <c r="I53">
        <f>5*2*10</f>
        <v>100</v>
      </c>
    </row>
    <row r="54" spans="1:11" ht="15.75" x14ac:dyDescent="0.5">
      <c r="A54" s="12" t="s">
        <v>52</v>
      </c>
      <c r="H54" s="12" t="s">
        <v>33</v>
      </c>
      <c r="I54">
        <f>5*2*10</f>
        <v>100</v>
      </c>
    </row>
    <row r="55" spans="1:11" ht="15.75" x14ac:dyDescent="0.5">
      <c r="A55" s="12" t="s">
        <v>51</v>
      </c>
      <c r="H55" s="12" t="s">
        <v>39</v>
      </c>
      <c r="I55">
        <f>7*2*10</f>
        <v>140</v>
      </c>
    </row>
    <row r="56" spans="1:11" ht="15.75" x14ac:dyDescent="0.5">
      <c r="A56" s="12" t="s">
        <v>50</v>
      </c>
      <c r="H56" s="12" t="s">
        <v>59</v>
      </c>
      <c r="I56">
        <f>7*3*10</f>
        <v>210</v>
      </c>
    </row>
    <row r="57" spans="1:11" ht="15.75" x14ac:dyDescent="0.5">
      <c r="H57" s="12" t="s">
        <v>58</v>
      </c>
      <c r="I57">
        <f>3*5*10</f>
        <v>150</v>
      </c>
    </row>
    <row r="58" spans="1:11" ht="15.75" x14ac:dyDescent="0.5">
      <c r="H58" s="12" t="s">
        <v>40</v>
      </c>
      <c r="I58">
        <f>SUM(I45:I57)</f>
        <v>1700</v>
      </c>
    </row>
    <row r="59" spans="1:11" ht="15.75" x14ac:dyDescent="0.5">
      <c r="H59" s="12" t="s">
        <v>41</v>
      </c>
      <c r="I59">
        <f>I58*4</f>
        <v>6800</v>
      </c>
    </row>
    <row r="60" spans="1:11" ht="15.75" x14ac:dyDescent="0.5">
      <c r="A60" t="s">
        <v>55</v>
      </c>
      <c r="H60" s="12" t="s">
        <v>80</v>
      </c>
      <c r="I60">
        <f>I59*0.25</f>
        <v>1700</v>
      </c>
    </row>
    <row r="61" spans="1:11" ht="15.75" x14ac:dyDescent="0.5">
      <c r="H61" s="12" t="s">
        <v>42</v>
      </c>
      <c r="I61">
        <f>I60+I59</f>
        <v>8500</v>
      </c>
    </row>
    <row r="62" spans="1:11" ht="15.75" x14ac:dyDescent="0.5">
      <c r="H62" s="12" t="s">
        <v>43</v>
      </c>
      <c r="I62" s="13">
        <f>I61*125</f>
        <v>1062500</v>
      </c>
      <c r="J62" s="16">
        <f>I62/(16*4)+J64+J65</f>
        <v>17921.875</v>
      </c>
      <c r="K62" t="s">
        <v>83</v>
      </c>
    </row>
    <row r="63" spans="1:11" ht="15.75" x14ac:dyDescent="0.5">
      <c r="B63" s="7" t="s">
        <v>86</v>
      </c>
      <c r="H63" s="12" t="s">
        <v>44</v>
      </c>
      <c r="I63" s="13">
        <f>I61*85</f>
        <v>722500</v>
      </c>
      <c r="J63" s="16">
        <f>I63/(16*4)+J64+J65</f>
        <v>12609.375</v>
      </c>
      <c r="K63" t="s">
        <v>84</v>
      </c>
    </row>
    <row r="64" spans="1:11" ht="15.75" x14ac:dyDescent="0.5">
      <c r="B64" s="13">
        <f>200*2500*3</f>
        <v>1500000</v>
      </c>
      <c r="C64" t="s">
        <v>87</v>
      </c>
      <c r="H64" s="12" t="s">
        <v>45</v>
      </c>
      <c r="I64" s="13">
        <f>200*250</f>
        <v>50000</v>
      </c>
      <c r="J64" s="16">
        <f t="shared" ref="J64:J65" si="0">I64/(16*4)</f>
        <v>781.25</v>
      </c>
    </row>
    <row r="65" spans="2:10" ht="15.75" x14ac:dyDescent="0.5">
      <c r="B65" s="13">
        <f>3*2500</f>
        <v>7500</v>
      </c>
      <c r="C65" t="s">
        <v>88</v>
      </c>
      <c r="H65" s="12" t="s">
        <v>46</v>
      </c>
      <c r="I65" s="13">
        <f>200*7.5*3+10000*3</f>
        <v>34500</v>
      </c>
      <c r="J65" s="16">
        <f t="shared" si="0"/>
        <v>539.0625</v>
      </c>
    </row>
    <row r="67" spans="2:10" ht="15.75" x14ac:dyDescent="0.5">
      <c r="H67" s="14" t="s">
        <v>81</v>
      </c>
      <c r="I67" s="15">
        <f>J62*200</f>
        <v>3584375</v>
      </c>
      <c r="J67" s="7" t="s">
        <v>82</v>
      </c>
    </row>
    <row r="68" spans="2:10" ht="15.75" x14ac:dyDescent="0.5">
      <c r="H68" s="12" t="s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Voortraject techniek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Noteboom</dc:creator>
  <cp:lastModifiedBy>OH Noteboom</cp:lastModifiedBy>
  <dcterms:created xsi:type="dcterms:W3CDTF">2023-06-14T14:54:16Z</dcterms:created>
  <dcterms:modified xsi:type="dcterms:W3CDTF">2023-06-15T15:06:26Z</dcterms:modified>
</cp:coreProperties>
</file>